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CF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<sst xmlns="http://schemas.openxmlformats.org/spreadsheetml/2006/main" count="36" uniqueCount="36">
  <si>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SAHM · DCF Valuation — Starter Template</t>
  </si>
  <si>
    <t xml:space="preserve">$ millions · Blue = input · Black = formula · Educational framework — not an investment recommendation</t>
  </si>
  <si>
    <t xml:space="preserve">Revenue — base year (FY0)</t>
  </si>
  <si>
    <t xml:space="preserve">Revenue growth (annual)</t>
  </si>
  <si>
    <t xml:space="preserve">EBIT margin</t>
  </si>
  <si>
    <t xml:space="preserve">Tax rate</t>
  </si>
  <si>
    <t xml:space="preserve">D&amp;A (% of revenue)</t>
  </si>
  <si>
    <t xml:space="preserve">Capex (% of revenue)</t>
  </si>
  <si>
    <t xml:space="preserve">Change in NWC (% of revenue)</t>
  </si>
  <si>
    <t xml:space="preserve">WACC</t>
  </si>
  <si>
    <t xml:space="preserve">Terminal growth (g)</t>
  </si>
  <si>
    <t xml:space="preserve">Net debt</t>
  </si>
  <si>
    <t xml:space="preserve">Shares outstanding (m)</t>
  </si>
  <si>
    <t xml:space="preserve">FY0</t>
  </si>
  <si>
    <t xml:space="preserve">FY1</t>
  </si>
  <si>
    <t xml:space="preserve">FY2</t>
  </si>
  <si>
    <t xml:space="preserve">FY3</t>
  </si>
  <si>
    <t xml:space="preserve">FY4</t>
  </si>
  <si>
    <t xml:space="preserve">FY5</t>
  </si>
  <si>
    <t xml:space="preserve">Revenue</t>
  </si>
  <si>
    <t xml:space="preserve">EBIT</t>
  </si>
  <si>
    <t xml:space="preserve">NOPAT</t>
  </si>
  <si>
    <t xml:space="preserve">Add: D&amp;A</t>
  </si>
  <si>
    <t xml:space="preserve">Less: Capex</t>
  </si>
  <si>
    <t xml:space="preserve">Less: ΔNWC</t>
  </si>
  <si>
    <t xml:space="preserve">Unlevered FCF</t>
  </si>
  <si>
    <t xml:space="preserve">Discount factor</t>
  </si>
  <si>
    <t xml:space="preserve">PV of FCF</t>
  </si>
  <si>
    <t xml:space="preserve">PV of explicit FCF (FY1–FY5)</t>
  </si>
  <si>
    <t xml:space="preserve">Terminal value (Gordon)</t>
  </si>
  <si>
    <t xml:space="preserve">PV of terminal value</t>
  </si>
  <si>
    <t xml:space="preserve">Enterprise value</t>
  </si>
  <si>
    <t xml:space="preserve">Less: net debt</t>
  </si>
  <si>
    <t xml:space="preserve">Equity value</t>
  </si>
  <si>
    <t xml:space="preserve">Value per share ($)</t>
  </si>
  <si>
    <t xml:space="preserve">Always sensitise WACC and terminal growth. This template is an educational framework, not advice.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</si>
</sst>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;\(#,##0\);\-"/>
    <numFmt numFmtId="166" formatCode="0.0%"/>
    <numFmt numFmtId="167" formatCode="#,##0.00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5"/>
      <color rgb="FF235F46"/>
      <name val="Arial"/>
      <family val="0"/>
      <charset val="1"/>
    </font>
    <font>
      <i val="true"/>
      <sz val="9"/>
      <color rgb="FF7C8AA0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0000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3C4"/>
        <bgColor rgb="FFFFFF99"/>
      </patternFill>
    </fill>
    <fill>
      <patternFill patternType="solid">
        <fgColor rgb="FF235F46"/>
        <bgColor rgb="FF00808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C8AA0"/>
      <rgbColor rgb="FF9999FF"/>
      <rgbColor rgb="FF993366"/>
      <rgbColor rgb="FFFFF3C4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35F4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3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4"/>
    <col collapsed="false" customWidth="true" hidden="false" outlineLevel="0" max="7" min="2" style="0" width="12"/>
  </cols>
  <sheetData>
    <row r="1" customFormat="false" ht="18.5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4" customFormat="false" ht="15" hidden="false" customHeight="false" outlineLevel="0" collapsed="false">
      <c r="A4" s="3" t="s">
        <v>2</v>
      </c>
      <c r="B4" s="4" t="n">
        <v>1000</v>
      </c>
    </row>
    <row r="5" customFormat="false" ht="15" hidden="false" customHeight="false" outlineLevel="0" collapsed="false">
      <c r="A5" s="3" t="s">
        <v>3</v>
      </c>
      <c r="B5" s="5" t="n">
        <v>0.08</v>
      </c>
    </row>
    <row r="6" customFormat="false" ht="15" hidden="false" customHeight="false" outlineLevel="0" collapsed="false">
      <c r="A6" s="3" t="s">
        <v>4</v>
      </c>
      <c r="B6" s="5" t="n">
        <v>0.18</v>
      </c>
    </row>
    <row r="7" customFormat="false" ht="15" hidden="false" customHeight="false" outlineLevel="0" collapsed="false">
      <c r="A7" s="3" t="s">
        <v>5</v>
      </c>
      <c r="B7" s="5" t="n">
        <v>0.2</v>
      </c>
    </row>
    <row r="8" customFormat="false" ht="15" hidden="false" customHeight="false" outlineLevel="0" collapsed="false">
      <c r="A8" s="3" t="s">
        <v>6</v>
      </c>
      <c r="B8" s="5" t="n">
        <v>0.05</v>
      </c>
    </row>
    <row r="9" customFormat="false" ht="15" hidden="false" customHeight="false" outlineLevel="0" collapsed="false">
      <c r="A9" s="3" t="s">
        <v>7</v>
      </c>
      <c r="B9" s="5" t="n">
        <v>0.06</v>
      </c>
    </row>
    <row r="10" customFormat="false" ht="15" hidden="false" customHeight="false" outlineLevel="0" collapsed="false">
      <c r="A10" s="3" t="s">
        <v>8</v>
      </c>
      <c r="B10" s="5" t="n">
        <v>0.02</v>
      </c>
    </row>
    <row r="11" customFormat="false" ht="15" hidden="false" customHeight="false" outlineLevel="0" collapsed="false">
      <c r="A11" s="3" t="s">
        <v>9</v>
      </c>
      <c r="B11" s="5" t="n">
        <v>0.1</v>
      </c>
    </row>
    <row r="12" customFormat="false" ht="15" hidden="false" customHeight="false" outlineLevel="0" collapsed="false">
      <c r="A12" s="3" t="s">
        <v>10</v>
      </c>
      <c r="B12" s="5" t="n">
        <v>0.025</v>
      </c>
    </row>
    <row r="13" customFormat="false" ht="15" hidden="false" customHeight="false" outlineLevel="0" collapsed="false">
      <c r="A13" s="3" t="s">
        <v>11</v>
      </c>
      <c r="B13" s="4" t="n">
        <v>250</v>
      </c>
    </row>
    <row r="14" customFormat="false" ht="15" hidden="false" customHeight="false" outlineLevel="0" collapsed="false">
      <c r="A14" s="3" t="s">
        <v>12</v>
      </c>
      <c r="B14" s="6" t="n">
        <v>100</v>
      </c>
    </row>
    <row r="16" customFormat="false" ht="15" hidden="false" customHeight="false" outlineLevel="0" collapsed="false">
      <c r="B16" s="7" t="s">
        <v>13</v>
      </c>
      <c r="C16" s="7" t="s">
        <v>14</v>
      </c>
      <c r="D16" s="7" t="s">
        <v>15</v>
      </c>
      <c r="E16" s="7" t="s">
        <v>16</v>
      </c>
      <c r="F16" s="7" t="s">
        <v>17</v>
      </c>
      <c r="G16" s="7" t="s">
        <v>18</v>
      </c>
    </row>
    <row r="17" customFormat="false" ht="15" hidden="false" customHeight="false" outlineLevel="0" collapsed="false">
      <c r="A17" s="3" t="s">
        <v>19</v>
      </c>
      <c r="B17" s="8" t="n">
        <f aca="false">$B$4</f>
        <v>1000</v>
      </c>
      <c r="C17" s="8" t="n">
        <f aca="false">B17*(1+$B$5)</f>
        <v>1080</v>
      </c>
      <c r="D17" s="8" t="n">
        <f aca="false">C17*(1+$B$5)</f>
        <v>1166.4</v>
      </c>
      <c r="E17" s="8" t="n">
        <f aca="false">D17*(1+$B$5)</f>
        <v>1259.712</v>
      </c>
      <c r="F17" s="8" t="n">
        <f aca="false">E17*(1+$B$5)</f>
        <v>1360.48896</v>
      </c>
      <c r="G17" s="8" t="n">
        <f aca="false">F17*(1+$B$5)</f>
        <v>1469.3280768</v>
      </c>
    </row>
    <row r="18" customFormat="false" ht="15" hidden="false" customHeight="false" outlineLevel="0" collapsed="false">
      <c r="A18" s="3" t="s">
        <v>20</v>
      </c>
      <c r="B18" s="8" t="n">
        <f aca="false">B17*$B$6</f>
        <v>180</v>
      </c>
      <c r="C18" s="8" t="n">
        <f aca="false">C17*$B$6</f>
        <v>194.4</v>
      </c>
      <c r="D18" s="8" t="n">
        <f aca="false">D17*$B$6</f>
        <v>209.952</v>
      </c>
      <c r="E18" s="8" t="n">
        <f aca="false">E17*$B$6</f>
        <v>226.74816</v>
      </c>
      <c r="F18" s="8" t="n">
        <f aca="false">F17*$B$6</f>
        <v>244.8880128</v>
      </c>
      <c r="G18" s="8" t="n">
        <f aca="false">G17*$B$6</f>
        <v>264.479053824</v>
      </c>
    </row>
    <row r="19" customFormat="false" ht="15" hidden="false" customHeight="false" outlineLevel="0" collapsed="false">
      <c r="A19" s="3" t="s">
        <v>21</v>
      </c>
      <c r="B19" s="8" t="n">
        <f aca="false">B18*(1-$B$7)</f>
        <v>144</v>
      </c>
      <c r="C19" s="8" t="n">
        <f aca="false">C18*(1-$B$7)</f>
        <v>155.52</v>
      </c>
      <c r="D19" s="8" t="n">
        <f aca="false">D18*(1-$B$7)</f>
        <v>167.9616</v>
      </c>
      <c r="E19" s="8" t="n">
        <f aca="false">E18*(1-$B$7)</f>
        <v>181.398528</v>
      </c>
      <c r="F19" s="8" t="n">
        <f aca="false">F18*(1-$B$7)</f>
        <v>195.91041024</v>
      </c>
      <c r="G19" s="8" t="n">
        <f aca="false">G18*(1-$B$7)</f>
        <v>211.5832430592</v>
      </c>
    </row>
    <row r="20" customFormat="false" ht="15" hidden="false" customHeight="false" outlineLevel="0" collapsed="false">
      <c r="A20" s="3" t="s">
        <v>22</v>
      </c>
      <c r="B20" s="8" t="n">
        <f aca="false">B17*$B$8</f>
        <v>50</v>
      </c>
      <c r="C20" s="8" t="n">
        <f aca="false">C17*$B$8</f>
        <v>54</v>
      </c>
      <c r="D20" s="8" t="n">
        <f aca="false">D17*$B$8</f>
        <v>58.32</v>
      </c>
      <c r="E20" s="8" t="n">
        <f aca="false">E17*$B$8</f>
        <v>62.9856</v>
      </c>
      <c r="F20" s="8" t="n">
        <f aca="false">F17*$B$8</f>
        <v>68.024448</v>
      </c>
      <c r="G20" s="8" t="n">
        <f aca="false">G17*$B$8</f>
        <v>73.46640384</v>
      </c>
    </row>
    <row r="21" customFormat="false" ht="15" hidden="false" customHeight="false" outlineLevel="0" collapsed="false">
      <c r="A21" s="3" t="s">
        <v>23</v>
      </c>
      <c r="B21" s="8" t="n">
        <f aca="false">-B17*$B$9</f>
        <v>-60</v>
      </c>
      <c r="C21" s="8" t="n">
        <f aca="false">-C17*$B$9</f>
        <v>-64.8</v>
      </c>
      <c r="D21" s="8" t="n">
        <f aca="false">-D17*$B$9</f>
        <v>-69.984</v>
      </c>
      <c r="E21" s="8" t="n">
        <f aca="false">-E17*$B$9</f>
        <v>-75.58272</v>
      </c>
      <c r="F21" s="8" t="n">
        <f aca="false">-F17*$B$9</f>
        <v>-81.6293376</v>
      </c>
      <c r="G21" s="8" t="n">
        <f aca="false">-G17*$B$9</f>
        <v>-88.159684608</v>
      </c>
    </row>
    <row r="22" customFormat="false" ht="15" hidden="false" customHeight="false" outlineLevel="0" collapsed="false">
      <c r="A22" s="3" t="s">
        <v>24</v>
      </c>
      <c r="B22" s="8" t="n">
        <f aca="false">-B17*$B$10</f>
        <v>-20</v>
      </c>
      <c r="C22" s="8" t="n">
        <f aca="false">-C17*$B$10</f>
        <v>-21.6</v>
      </c>
      <c r="D22" s="8" t="n">
        <f aca="false">-D17*$B$10</f>
        <v>-23.328</v>
      </c>
      <c r="E22" s="8" t="n">
        <f aca="false">-E17*$B$10</f>
        <v>-25.19424</v>
      </c>
      <c r="F22" s="8" t="n">
        <f aca="false">-F17*$B$10</f>
        <v>-27.2097792</v>
      </c>
      <c r="G22" s="8" t="n">
        <f aca="false">-G17*$B$10</f>
        <v>-29.386561536</v>
      </c>
    </row>
    <row r="23" customFormat="false" ht="15" hidden="false" customHeight="false" outlineLevel="0" collapsed="false">
      <c r="A23" s="9" t="s">
        <v>25</v>
      </c>
      <c r="B23" s="10" t="n">
        <f aca="false">B19+B20+B21+B22</f>
        <v>114</v>
      </c>
      <c r="C23" s="10" t="n">
        <f aca="false">C19+C20+C21+C22</f>
        <v>123.12</v>
      </c>
      <c r="D23" s="10" t="n">
        <f aca="false">D19+D20+D21+D22</f>
        <v>132.9696</v>
      </c>
      <c r="E23" s="10" t="n">
        <f aca="false">E19+E20+E21+E22</f>
        <v>143.607168</v>
      </c>
      <c r="F23" s="10" t="n">
        <f aca="false">F19+F20+F21+F22</f>
        <v>155.09574144</v>
      </c>
      <c r="G23" s="10" t="n">
        <f aca="false">G19+G20+G21+G22</f>
        <v>167.5034007552</v>
      </c>
    </row>
    <row r="24" customFormat="false" ht="15" hidden="false" customHeight="false" outlineLevel="0" collapsed="false">
      <c r="A24" s="3" t="s">
        <v>26</v>
      </c>
      <c r="B24" s="11" t="n">
        <v>1</v>
      </c>
      <c r="C24" s="11" t="n">
        <f aca="false">1/(1+$B$11)^1</f>
        <v>0.909090909090909</v>
      </c>
      <c r="D24" s="11" t="n">
        <f aca="false">1/(1+$B$11)^2</f>
        <v>0.826446280991735</v>
      </c>
      <c r="E24" s="11" t="n">
        <f aca="false">1/(1+$B$11)^3</f>
        <v>0.751314800901578</v>
      </c>
      <c r="F24" s="11" t="n">
        <f aca="false">1/(1+$B$11)^4</f>
        <v>0.683013455365071</v>
      </c>
      <c r="G24" s="11" t="n">
        <f aca="false">1/(1+$B$11)^5</f>
        <v>0.620921323059155</v>
      </c>
    </row>
    <row r="25" customFormat="false" ht="15" hidden="false" customHeight="false" outlineLevel="0" collapsed="false">
      <c r="A25" s="9" t="s">
        <v>27</v>
      </c>
      <c r="B25" s="10" t="n">
        <v>0</v>
      </c>
      <c r="C25" s="10" t="n">
        <f aca="false">C23*C24</f>
        <v>111.927272727273</v>
      </c>
      <c r="D25" s="10" t="n">
        <f aca="false">D23*D24</f>
        <v>109.892231404959</v>
      </c>
      <c r="E25" s="10" t="n">
        <f aca="false">E23*E24</f>
        <v>107.894190833959</v>
      </c>
      <c r="F25" s="10" t="n">
        <f aca="false">F23*F24</f>
        <v>105.932478273342</v>
      </c>
      <c r="G25" s="10" t="n">
        <f aca="false">G23*G24</f>
        <v>104.006433213827</v>
      </c>
    </row>
    <row r="27" customFormat="false" ht="15" hidden="false" customHeight="false" outlineLevel="0" collapsed="false">
      <c r="A27" s="3" t="s">
        <v>28</v>
      </c>
      <c r="B27" s="8" t="n">
        <f aca="false">SUM(C25:G25)</f>
        <v>539.65260645336</v>
      </c>
    </row>
    <row r="28" customFormat="false" ht="15" hidden="false" customHeight="false" outlineLevel="0" collapsed="false">
      <c r="A28" s="3" t="s">
        <v>29</v>
      </c>
      <c r="B28" s="8" t="n">
        <f aca="false">G23*(1+$B$12)/($B$11-$B$12)</f>
        <v>2289.2131436544</v>
      </c>
    </row>
    <row r="29" customFormat="false" ht="15" hidden="false" customHeight="false" outlineLevel="0" collapsed="false">
      <c r="A29" s="3" t="s">
        <v>30</v>
      </c>
      <c r="B29" s="8" t="n">
        <f aca="false">B28*G24</f>
        <v>1421.4212539223</v>
      </c>
    </row>
    <row r="30" customFormat="false" ht="15" hidden="false" customHeight="false" outlineLevel="0" collapsed="false">
      <c r="A30" s="9" t="s">
        <v>31</v>
      </c>
      <c r="B30" s="10" t="n">
        <f aca="false">B27+B29</f>
        <v>1961.07386037566</v>
      </c>
    </row>
    <row r="31" customFormat="false" ht="15" hidden="false" customHeight="false" outlineLevel="0" collapsed="false">
      <c r="A31" s="3" t="s">
        <v>32</v>
      </c>
      <c r="B31" s="8" t="n">
        <f aca="false">-$B$13</f>
        <v>-250</v>
      </c>
    </row>
    <row r="32" customFormat="false" ht="15" hidden="false" customHeight="false" outlineLevel="0" collapsed="false">
      <c r="A32" s="9" t="s">
        <v>33</v>
      </c>
      <c r="B32" s="10" t="n">
        <f aca="false">B30+B31</f>
        <v>1711.07386037566</v>
      </c>
    </row>
    <row r="33" customFormat="false" ht="15" hidden="false" customHeight="false" outlineLevel="0" collapsed="false">
      <c r="A33" s="9" t="s">
        <v>34</v>
      </c>
      <c r="B33" s="12" t="n">
        <f aca="false">B32/$B$14</f>
        <v>17.1107386037566</v>
      </c>
    </row>
    <row r="35" customFormat="false" ht="15" hidden="false" customHeight="false" outlineLevel="0" collapsed="false">
      <c r="A35" s="2" t="s">
        <v>35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2026-06-21T17:46:48Z</dcterms:created>
  <dc:creator>openpyxl</dc:creator>
  <dc:description/>
  <dc:language>en-US</dc:language>
  <cp:lastModifiedBy/>
  <dcterms:modified xsi:type="dcterms:W3CDTF">2026-06-21T17:46:48Z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